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540"/>
  </bookViews>
  <sheets>
    <sheet name="012021" sheetId="1" r:id="rId1"/>
  </sheets>
  <definedNames>
    <definedName name="_xlnm.Print_Area" localSheetId="0">'012021'!$A$1:$B$132</definedName>
  </definedNames>
  <calcPr calcId="125725" iterateDelta="1E-4"/>
</workbook>
</file>

<file path=xl/calcChain.xml><?xml version="1.0" encoding="utf-8"?>
<calcChain xmlns="http://schemas.openxmlformats.org/spreadsheetml/2006/main">
  <c r="B25" i="1"/>
  <c r="B27"/>
  <c r="B33"/>
  <c r="B36" s="1"/>
  <c r="B117" s="1"/>
  <c r="B39"/>
  <c r="B42"/>
  <c r="B45"/>
  <c r="B48"/>
  <c r="B53"/>
  <c r="B56"/>
  <c r="B60" s="1"/>
  <c r="B63"/>
  <c r="B67" s="1"/>
  <c r="B76"/>
  <c r="B80"/>
  <c r="B89" s="1"/>
  <c r="B97" s="1"/>
  <c r="B96"/>
  <c r="B101"/>
  <c r="B104"/>
  <c r="B106"/>
  <c r="B116" s="1"/>
  <c r="B113"/>
  <c r="B123"/>
</calcChain>
</file>

<file path=xl/sharedStrings.xml><?xml version="1.0" encoding="utf-8"?>
<sst xmlns="http://schemas.openxmlformats.org/spreadsheetml/2006/main" count="111" uniqueCount="110">
  <si>
    <t xml:space="preserve">Assinatura do Contador: </t>
  </si>
  <si>
    <t xml:space="preserve">Assinatura do Resposável pela Area financeira (obrigatória): </t>
  </si>
  <si>
    <t xml:space="preserve">9.Nota Explicativa: </t>
  </si>
  <si>
    <t>TOTAL DAS GLOSAS</t>
  </si>
  <si>
    <t>8.3 Glosa - outras (discriminar)</t>
  </si>
  <si>
    <t>8.2 Glosa - não cumprimento das metas</t>
  </si>
  <si>
    <t>8.1 Glosa - servidores cedidos</t>
  </si>
  <si>
    <t>8.INFORMAÇÕES COMPLEMENTARES - GLOSAS</t>
  </si>
  <si>
    <t>Fonte: Extratos bancários e Balancete Contábil.</t>
  </si>
  <si>
    <t xml:space="preserve">SALDO BANCÁRIO FINAL : 7= (1+2) -(4+5+6)  </t>
  </si>
  <si>
    <t>SALDO ANTERIOR (1= 1.1 + 1.2 + 1.3)</t>
  </si>
  <si>
    <t>7.3.2 - Conta Investimento - 2512 / 013 / 39-7 (Investimento)</t>
  </si>
  <si>
    <t>7.3.1 - Conta Investimento - FIC Giro 2512 / 003 / 1073-5  (Investimento)</t>
  </si>
  <si>
    <t>7.2.5 - Conta Corrente FOPAG CSC - 2512 / 003 / 1296-7 (Custeio)</t>
  </si>
  <si>
    <t>7.2.5 - Conta Corrente - 0012 / 003 / 2771-5 (Custeio)</t>
  </si>
  <si>
    <t>7.2.4 - Fundo Rescisório HGG-CSC - 2512 / 003 / 60-5  (Custeio e Investimento)</t>
  </si>
  <si>
    <t>7.2.3 - Centro de Pesquisa - 2512 / 003 / 1074-3 (Custeio)</t>
  </si>
  <si>
    <t>7.2.2 - Fundo Rescisório 3% - 2512 / 013 / 25-7 (Custeio e Investimento)</t>
  </si>
  <si>
    <t>7.2.1 - Conta Corrente - 2512 / 003 / 1073-5 (Custeio)</t>
  </si>
  <si>
    <t>7.1.1 - Fundo Fixo</t>
  </si>
  <si>
    <t>7.1 Caixa</t>
  </si>
  <si>
    <t>7.SALDO BANCÁRIO FINAL EM  31/01/2021</t>
  </si>
  <si>
    <t>TOTAL VALORES DEVOLVIDOS</t>
  </si>
  <si>
    <t>6.1 Valores Devolvidos à Contratante - CUSTEIO e INVESTIMENTO</t>
  </si>
  <si>
    <t>6.VALORES DEVOLVIDOS À CONTRATANTE</t>
  </si>
  <si>
    <t>TOTAL GERAL DOS PAGAMENTOS (5=5.1+5.2)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</si>
  <si>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</si>
  <si>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</si>
  <si>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</si>
  <si>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</si>
  <si>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mobiliários,etc)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</si>
  <si>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</si>
  <si>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</si>
  <si>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5.1.8.8 - Pensões Alimentícias</t>
  </si>
  <si>
    <t>5.1.8.7 - Aporte de Caixa</t>
  </si>
  <si>
    <t>5.1.8.6 - Reembolso de Despesas</t>
  </si>
  <si>
    <t>5.1.8.5 - Alugueis</t>
  </si>
  <si>
    <t>5.1.8.4 - Rescisões Trabalhistas</t>
  </si>
  <si>
    <t>5.1.8.3 - Reembolso de Rateios</t>
  </si>
  <si>
    <t>5.1.8.2 - Recibo de Pagamento a Autônomo</t>
  </si>
  <si>
    <t>5.1.8.1 - Concessionárias (Água, luz e telefonia)</t>
  </si>
  <si>
    <t>5.1.8 Outros (especificar a despesa)</t>
  </si>
  <si>
    <t>5.1.7 Despesa Administrativa quando O.S. e unidade gerida se situarem em localidades diversas (Item 12.1.v da Minuta Padrão do Contrato de Gestão – PGE).</t>
  </si>
  <si>
    <t>5.1.6.2 - Encargos Sobre Rescisão Trabalhista</t>
  </si>
  <si>
    <t>5.1.6.1 - Encargos Sobre Folha de Pagamento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</si>
  <si>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</si>
  <si>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</si>
  <si>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</si>
  <si>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</si>
  <si>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</si>
  <si>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</si>
  <si>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</si>
  <si>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</si>
  <si>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</t>
  </si>
  <si>
    <t>4.1.4 - Fundo Rescisório HGG-CSC - 2512 / 003 / 60-5</t>
  </si>
  <si>
    <t>4.1.2 - Conta Investimento - FIC Giro 2512 / 003 / 1073-5</t>
  </si>
  <si>
    <t>4.1.1 - Fundo Rescisório 3% - 2512 / 013 / 25-7</t>
  </si>
  <si>
    <t>4.1 Aplicação Financeira - CUSTEIO e INVESTIMENTO</t>
  </si>
  <si>
    <t>4. APLICAÇÃO FINANCEIRA</t>
  </si>
  <si>
    <t>TOTAL DOS RESGATES</t>
  </si>
  <si>
    <t>3.1.4 - Fundo Rescisório HGG-CSC - 2512 / 003 / 60-5</t>
  </si>
  <si>
    <t>3.1.2 - Conta Investimento - FIC Giro 2512 / 003 / 1073-5</t>
  </si>
  <si>
    <t>3.1.1 - Fundo Rescisório 3% - 2512 / 013 / 25-7</t>
  </si>
  <si>
    <t>3.1 Resgate Aplicação - CUSTEIO e INVESTIMENTO</t>
  </si>
  <si>
    <t>3. RESGATE APLICAÇÃO FINANCEIRA</t>
  </si>
  <si>
    <t>TOTAL DE ENTRADAS (2= 2.1 + 2.2 + 2.3 + 2.4 + 2.5)</t>
  </si>
  <si>
    <t>2.5.4 - Reembolso Rateio</t>
  </si>
  <si>
    <t>2.5.3 - Aporte de Caixa</t>
  </si>
  <si>
    <t>2.5.2 - Receitas Não Governamentais (Doações, vendas, aluguéis e outros)</t>
  </si>
  <si>
    <t>2.5.1 - Recuperação de Despesas</t>
  </si>
  <si>
    <t>2.5 Outras entradas</t>
  </si>
  <si>
    <t>2.4.2 - Conta Investimento - 2512 / 013 / 39-7</t>
  </si>
  <si>
    <t xml:space="preserve">2.4.1 - Conta Investimento - FIC Giro 2512 / 003 / 1073-5 </t>
  </si>
  <si>
    <t>2.4 Rendimento sobre Aplicação Financeiras - INVESTIMENTO</t>
  </si>
  <si>
    <t>2.3.2 - Fundo Rescisório HGG-CSC - 2512 / 003 / 60-5</t>
  </si>
  <si>
    <t>2.3.1 - Fundo Rescisório 3% - 2512 / 013 / 25-7</t>
  </si>
  <si>
    <t>2.3 Rendimento sobre Aplicação Financeiras - CUSTEIO</t>
  </si>
  <si>
    <t>2.2 Repasse - INVESTIMENTO</t>
  </si>
  <si>
    <t>2.1.1 - Conta Corrente - 2512 / 003 / 1073-5</t>
  </si>
  <si>
    <t>2.1 Repasse - CUSTEIO</t>
  </si>
  <si>
    <t>2.ENTRADAS DE RECURSOS FINANCEIROS</t>
  </si>
  <si>
    <t>1.3.2 - Conta Investimento - 2512 / 013 / 39-7 (Investimento)</t>
  </si>
  <si>
    <t>1.3.1 - Conta Investimento - FIC Giro 2512 / 003 / 1073-5  (Investimento)</t>
  </si>
  <si>
    <t>1.2.5 - Conta Corrente - 0012 / 003 / 2771-5 (Custeio)</t>
  </si>
  <si>
    <t>1.2.4 - Fundo Rescisório HGG-CSC - 2512 / 003 / 60-5  (Custeio e Investimento)</t>
  </si>
  <si>
    <t>1.2.3 - Centro de Pesquisa - 2512 / 003 / 1074-3 (Custeio)</t>
  </si>
  <si>
    <t>1.2.2 - Fundo Rescisório 3% - 2512 / 013 / 25-7 (Custeio e Investimento)</t>
  </si>
  <si>
    <t>1.2.1 - Conta Corrente - 2512 / 003 / 1073-5 (Custeio)</t>
  </si>
  <si>
    <t>1.1.1 - Fundo Fixo</t>
  </si>
  <si>
    <t>1.1 Caixa</t>
  </si>
  <si>
    <t xml:space="preserve">1. SALDO BANCÁRIO ANTERIOR  </t>
  </si>
  <si>
    <t>Em Reais (R$)</t>
  </si>
  <si>
    <t>Competência: 01/2021</t>
  </si>
  <si>
    <t>Relatório Financeiro Mensal</t>
  </si>
  <si>
    <t>PREVISÃO DE REPASSE MENSAL DO CONTRATO DE GESTÃO/ADITIVO - INVESTIMENTO</t>
  </si>
  <si>
    <t>PREVISÃO DE REPASSE MENSAL DO CONTRATO DE GESTÃO/ADITIVO - CUSTEIO</t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</si>
  <si>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14º TERMO ADITIVO</t>
    </r>
    <r>
      <rPr>
        <b/>
        <sz val="11"/>
        <color theme="1"/>
        <rFont val="Calibri"/>
        <family val="2"/>
        <scheme val="minor"/>
      </rPr>
      <t xml:space="preserve">              INICIO: </t>
    </r>
    <r>
      <rPr>
        <sz val="11"/>
        <color theme="1"/>
        <rFont val="Calibri"/>
        <family val="2"/>
        <scheme val="minor"/>
      </rPr>
      <t>12/03/2021</t>
    </r>
    <r>
      <rPr>
        <b/>
        <sz val="11"/>
        <color theme="1"/>
        <rFont val="Calibri"/>
        <family val="2"/>
        <scheme val="minor"/>
      </rPr>
      <t xml:space="preserve">        E        TERMINO: </t>
    </r>
    <r>
      <rPr>
        <sz val="11"/>
        <color theme="1"/>
        <rFont val="Calibri"/>
        <family val="2"/>
        <scheme val="minor"/>
      </rPr>
      <t>11/03/2022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</si>
  <si>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</si>
  <si>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</si>
  <si>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</si>
  <si>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</si>
  <si>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</si>
  <si>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</si>
  <si>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t>Metodologia de Avaliação da Transparência Ativa e Passiva - Organizações sem fins lucrativos que recebem recursos públicos e seus respectivos 
órgãos supervisores  - CGE/TCE- 2ª Edição -  2021 - Item  3.9/Financeiro</t>
  </si>
  <si>
    <t>Relatório Mensal Comparativo de Recursos Recebidos, Gastos e Devolvidos ao Poder Público</t>
  </si>
  <si>
    <t>SALDO BANCÁRIO ATUAL</t>
  </si>
  <si>
    <t>1.2 Banco conta movimento</t>
  </si>
  <si>
    <t xml:space="preserve">1.3 Aplicações financeiras </t>
  </si>
  <si>
    <t>7.2 Banco conta movimento</t>
  </si>
  <si>
    <t>7.3 Aplicações financeiras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</si>
</sst>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/>
    <xf numFmtId="0" fontId="0" fillId="0" borderId="0" xfId="0" applyFont="1" applyFill="1" applyBorder="1"/>
    <xf numFmtId="4" fontId="0" fillId="0" borderId="0" xfId="0" applyNumberFormat="1" applyFont="1" applyFill="1" applyAlignment="1">
      <alignment horizontal="right"/>
    </xf>
    <xf numFmtId="0" fontId="0" fillId="0" borderId="0" xfId="0" applyFont="1" applyFill="1"/>
    <xf numFmtId="0" fontId="2" fillId="0" borderId="0" xfId="0" applyFont="1" applyFill="1" applyBorder="1" applyAlignment="1">
      <alignment horizontal="left" vertical="top"/>
    </xf>
    <xf numFmtId="4" fontId="2" fillId="3" borderId="7" xfId="1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top"/>
    </xf>
    <xf numFmtId="0" fontId="2" fillId="0" borderId="0" xfId="0" applyFont="1" applyFill="1" applyBorder="1"/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2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0" fontId="0" fillId="3" borderId="7" xfId="0" applyFont="1" applyFill="1" applyBorder="1" applyAlignment="1">
      <alignment vertical="top"/>
    </xf>
    <xf numFmtId="4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/>
    <xf numFmtId="4" fontId="1" fillId="0" borderId="0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4" fontId="2" fillId="4" borderId="7" xfId="1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3" fontId="1" fillId="0" borderId="8" xfId="1" applyFont="1" applyFill="1" applyBorder="1" applyAlignment="1">
      <alignment vertical="center"/>
    </xf>
    <xf numFmtId="4" fontId="0" fillId="4" borderId="7" xfId="0" applyNumberFormat="1" applyFill="1" applyBorder="1" applyAlignment="1">
      <alignment vertical="center" shrinkToFit="1"/>
    </xf>
    <xf numFmtId="43" fontId="1" fillId="0" borderId="9" xfId="1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vertical="center" shrinkToFit="1"/>
    </xf>
    <xf numFmtId="43" fontId="1" fillId="0" borderId="7" xfId="1" applyFont="1" applyFill="1" applyBorder="1" applyAlignment="1"/>
    <xf numFmtId="43" fontId="1" fillId="0" borderId="10" xfId="1" applyFont="1" applyFill="1" applyBorder="1" applyAlignment="1">
      <alignment vertical="center"/>
    </xf>
    <xf numFmtId="43" fontId="0" fillId="0" borderId="8" xfId="1" applyFont="1" applyFill="1" applyBorder="1" applyAlignment="1">
      <alignment vertical="center" wrapText="1"/>
    </xf>
    <xf numFmtId="4" fontId="1" fillId="5" borderId="7" xfId="1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0" fontId="0" fillId="4" borderId="0" xfId="0" applyFont="1" applyFill="1"/>
    <xf numFmtId="0" fontId="2" fillId="4" borderId="0" xfId="0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4" fontId="3" fillId="0" borderId="0" xfId="0" applyNumberFormat="1" applyFont="1" applyAlignment="1">
      <alignment horizontal="right"/>
    </xf>
    <xf numFmtId="4" fontId="3" fillId="5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43" fontId="0" fillId="0" borderId="11" xfId="1" applyFont="1" applyBorder="1" applyAlignment="1">
      <alignment vertical="center" wrapText="1"/>
    </xf>
    <xf numFmtId="4" fontId="0" fillId="0" borderId="0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2" fillId="3" borderId="7" xfId="0" applyFont="1" applyFill="1" applyBorder="1" applyAlignment="1">
      <alignment vertical="center"/>
    </xf>
    <xf numFmtId="4" fontId="0" fillId="4" borderId="7" xfId="0" applyNumberFormat="1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3" fillId="4" borderId="0" xfId="0" applyNumberFormat="1" applyFont="1" applyFill="1" applyAlignment="1">
      <alignment horizontal="right"/>
    </xf>
    <xf numFmtId="4" fontId="3" fillId="4" borderId="7" xfId="0" applyNumberFormat="1" applyFont="1" applyFill="1" applyBorder="1" applyAlignment="1">
      <alignment horizontal="right"/>
    </xf>
    <xf numFmtId="4" fontId="4" fillId="3" borderId="7" xfId="0" applyNumberFormat="1" applyFont="1" applyFill="1" applyBorder="1" applyAlignment="1">
      <alignment horizontal="right"/>
    </xf>
    <xf numFmtId="4" fontId="4" fillId="0" borderId="0" xfId="0" applyNumberFormat="1" applyFont="1" applyFill="1" applyAlignment="1">
      <alignment horizontal="right"/>
    </xf>
    <xf numFmtId="4" fontId="4" fillId="0" borderId="7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3" fillId="3" borderId="7" xfId="0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43" fontId="0" fillId="0" borderId="11" xfId="1" applyFont="1" applyBorder="1" applyAlignment="1">
      <alignment vertical="center"/>
    </xf>
    <xf numFmtId="0" fontId="2" fillId="0" borderId="0" xfId="0" applyFont="1" applyBorder="1"/>
    <xf numFmtId="4" fontId="2" fillId="0" borderId="0" xfId="0" applyNumberFormat="1" applyFont="1" applyFill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0" fontId="2" fillId="0" borderId="0" xfId="0" applyFont="1" applyFill="1"/>
    <xf numFmtId="4" fontId="1" fillId="0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0" fillId="0" borderId="0" xfId="0" applyNumberFormat="1" applyFont="1" applyFill="1" applyBorder="1" applyAlignment="1">
      <alignment horizontal="center" vertical="center"/>
    </xf>
    <xf numFmtId="4" fontId="2" fillId="5" borderId="7" xfId="0" applyNumberFormat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2" fillId="4" borderId="13" xfId="0" applyFont="1" applyFill="1" applyBorder="1" applyAlignment="1">
      <alignment vertical="center"/>
    </xf>
    <xf numFmtId="0" fontId="4" fillId="4" borderId="14" xfId="0" applyFont="1" applyFill="1" applyBorder="1"/>
    <xf numFmtId="0" fontId="3" fillId="0" borderId="0" xfId="0" applyFont="1"/>
    <xf numFmtId="4" fontId="3" fillId="0" borderId="0" xfId="0" applyNumberFormat="1" applyFont="1" applyBorder="1" applyAlignment="1">
      <alignment horizontal="right"/>
    </xf>
    <xf numFmtId="4" fontId="3" fillId="4" borderId="7" xfId="0" applyNumberFormat="1" applyFont="1" applyFill="1" applyBorder="1" applyAlignment="1">
      <alignment horizontal="left"/>
    </xf>
    <xf numFmtId="0" fontId="3" fillId="4" borderId="7" xfId="0" applyFont="1" applyFill="1" applyBorder="1"/>
    <xf numFmtId="164" fontId="3" fillId="4" borderId="7" xfId="0" applyNumberFormat="1" applyFont="1" applyFill="1" applyBorder="1" applyAlignment="1">
      <alignment horizontal="right"/>
    </xf>
    <xf numFmtId="0" fontId="4" fillId="4" borderId="7" xfId="0" applyFont="1" applyFill="1" applyBorder="1"/>
    <xf numFmtId="4" fontId="2" fillId="4" borderId="7" xfId="0" applyNumberFormat="1" applyFont="1" applyFill="1" applyBorder="1" applyAlignment="1">
      <alignment horizontal="right"/>
    </xf>
    <xf numFmtId="0" fontId="2" fillId="4" borderId="7" xfId="0" applyFont="1" applyFill="1" applyBorder="1"/>
    <xf numFmtId="0" fontId="2" fillId="4" borderId="7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8" fillId="6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5525860" cy="191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126</xdr:row>
      <xdr:rowOff>56030</xdr:rowOff>
    </xdr:from>
    <xdr:to>
      <xdr:col>0</xdr:col>
      <xdr:colOff>5939117</xdr:colOff>
      <xdr:row>131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84661" y="24059030"/>
          <a:ext cx="0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7"/>
  <sheetViews>
    <sheetView showGridLines="0" tabSelected="1" view="pageBreakPreview" topLeftCell="A13" zoomScale="70" zoomScaleNormal="85" zoomScaleSheetLayoutView="70" workbookViewId="0">
      <selection activeCell="A114" sqref="A114"/>
    </sheetView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00" t="s">
        <v>104</v>
      </c>
      <c r="B2" s="100"/>
      <c r="C2" s="2"/>
      <c r="D2" s="1"/>
    </row>
    <row r="3" spans="1:4">
      <c r="A3" s="100"/>
      <c r="B3" s="100"/>
      <c r="C3" s="2"/>
      <c r="D3" s="1"/>
    </row>
    <row r="4" spans="1:4">
      <c r="A4" s="100"/>
      <c r="B4" s="100"/>
      <c r="C4" s="2"/>
      <c r="D4" s="1"/>
    </row>
    <row r="5" spans="1:4">
      <c r="A5" s="100"/>
      <c r="B5" s="100"/>
      <c r="C5" s="2"/>
      <c r="D5" s="1"/>
    </row>
    <row r="6" spans="1:4">
      <c r="A6" s="100"/>
      <c r="B6" s="100"/>
      <c r="C6" s="2"/>
      <c r="D6" s="1"/>
    </row>
    <row r="7" spans="1:4">
      <c r="A7" s="100"/>
      <c r="B7" s="100"/>
      <c r="C7" s="90"/>
      <c r="D7" s="1"/>
    </row>
    <row r="8" spans="1:4" ht="23.25" customHeight="1">
      <c r="A8" s="101" t="s">
        <v>103</v>
      </c>
      <c r="B8" s="101"/>
      <c r="C8" s="90"/>
      <c r="D8" s="1"/>
    </row>
    <row r="9" spans="1:4" ht="23.25" customHeight="1">
      <c r="A9" s="101"/>
      <c r="B9" s="101"/>
      <c r="C9" s="90"/>
      <c r="D9" s="1"/>
    </row>
    <row r="10" spans="1:4">
      <c r="A10" s="102" t="s">
        <v>102</v>
      </c>
      <c r="B10" s="103"/>
      <c r="C10" s="2"/>
      <c r="D10" s="1"/>
    </row>
    <row r="11" spans="1:4">
      <c r="A11" s="42" t="s">
        <v>100</v>
      </c>
      <c r="B11" s="87"/>
      <c r="C11" s="2"/>
      <c r="D11" s="1"/>
    </row>
    <row r="12" spans="1:4">
      <c r="A12" s="104" t="s">
        <v>101</v>
      </c>
      <c r="B12" s="105"/>
      <c r="C12" s="78"/>
      <c r="D12" s="1"/>
    </row>
    <row r="13" spans="1:4">
      <c r="A13" s="88" t="s">
        <v>100</v>
      </c>
      <c r="B13" s="87"/>
      <c r="C13" s="2"/>
      <c r="D13" s="1"/>
    </row>
    <row r="14" spans="1:4">
      <c r="A14" s="104" t="s">
        <v>99</v>
      </c>
      <c r="B14" s="105"/>
      <c r="C14" s="15"/>
      <c r="D14" s="1"/>
    </row>
    <row r="15" spans="1:4">
      <c r="A15" s="88" t="s">
        <v>98</v>
      </c>
      <c r="B15" s="87"/>
      <c r="C15" s="2"/>
      <c r="D15" s="1"/>
    </row>
    <row r="16" spans="1:4">
      <c r="A16" s="89" t="s">
        <v>97</v>
      </c>
      <c r="B16" s="89"/>
      <c r="C16" s="78"/>
      <c r="D16" s="1"/>
    </row>
    <row r="17" spans="1:4">
      <c r="A17" s="104" t="s">
        <v>96</v>
      </c>
      <c r="B17" s="105"/>
      <c r="C17" s="15"/>
      <c r="D17" s="1"/>
    </row>
    <row r="18" spans="1:4">
      <c r="A18" s="88"/>
      <c r="B18" s="87"/>
      <c r="C18" s="15"/>
      <c r="D18" s="1"/>
    </row>
    <row r="19" spans="1:4" s="81" customFormat="1">
      <c r="A19" s="86" t="s">
        <v>95</v>
      </c>
      <c r="B19" s="85">
        <v>13128561.76</v>
      </c>
      <c r="C19" s="82"/>
    </row>
    <row r="20" spans="1:4" s="81" customFormat="1">
      <c r="A20" s="86" t="s">
        <v>94</v>
      </c>
      <c r="B20" s="85">
        <v>0</v>
      </c>
      <c r="C20" s="82"/>
    </row>
    <row r="21" spans="1:4" s="81" customFormat="1">
      <c r="A21" s="84"/>
      <c r="B21" s="83"/>
      <c r="C21" s="82"/>
    </row>
    <row r="22" spans="1:4" ht="26.25">
      <c r="A22" s="91" t="s">
        <v>93</v>
      </c>
      <c r="B22" s="92"/>
      <c r="C22" s="78"/>
      <c r="D22" s="1"/>
    </row>
    <row r="23" spans="1:4">
      <c r="A23" s="80" t="s">
        <v>92</v>
      </c>
      <c r="B23" s="79" t="s">
        <v>91</v>
      </c>
      <c r="C23" s="78"/>
      <c r="D23" s="1"/>
    </row>
    <row r="24" spans="1:4">
      <c r="A24" s="31" t="s">
        <v>90</v>
      </c>
      <c r="B24" s="77"/>
      <c r="C24" s="76"/>
      <c r="D24" s="1"/>
    </row>
    <row r="25" spans="1:4">
      <c r="A25" s="26" t="s">
        <v>89</v>
      </c>
      <c r="B25" s="13">
        <f>SUM(B26)</f>
        <v>926.66</v>
      </c>
      <c r="C25" s="19"/>
      <c r="D25" s="1"/>
    </row>
    <row r="26" spans="1:4">
      <c r="A26" s="24" t="s">
        <v>88</v>
      </c>
      <c r="B26" s="23">
        <v>926.66</v>
      </c>
      <c r="C26" s="19"/>
      <c r="D26" s="1"/>
    </row>
    <row r="27" spans="1:4">
      <c r="A27" s="26" t="s">
        <v>106</v>
      </c>
      <c r="B27" s="13">
        <f>SUM(B28:B32)</f>
        <v>1938411.9299999997</v>
      </c>
      <c r="C27" s="19"/>
      <c r="D27" s="1"/>
    </row>
    <row r="28" spans="1:4">
      <c r="A28" s="24" t="s">
        <v>87</v>
      </c>
      <c r="B28" s="28">
        <v>0</v>
      </c>
      <c r="C28" s="19"/>
      <c r="D28" s="1"/>
    </row>
    <row r="29" spans="1:4">
      <c r="A29" s="24" t="s">
        <v>86</v>
      </c>
      <c r="B29" s="23">
        <v>1611475.67</v>
      </c>
      <c r="C29" s="19"/>
      <c r="D29" s="1"/>
    </row>
    <row r="30" spans="1:4">
      <c r="A30" s="24" t="s">
        <v>85</v>
      </c>
      <c r="B30" s="23">
        <v>22857.24</v>
      </c>
      <c r="C30" s="19"/>
      <c r="D30" s="1"/>
    </row>
    <row r="31" spans="1:4">
      <c r="A31" s="24" t="s">
        <v>84</v>
      </c>
      <c r="B31" s="27">
        <v>294086.64</v>
      </c>
      <c r="C31" s="19"/>
      <c r="D31" s="1"/>
    </row>
    <row r="32" spans="1:4">
      <c r="A32" s="24" t="s">
        <v>83</v>
      </c>
      <c r="B32" s="23">
        <v>9992.3799999999992</v>
      </c>
      <c r="C32" s="19"/>
      <c r="D32" s="1"/>
    </row>
    <row r="33" spans="1:4">
      <c r="A33" s="26" t="s">
        <v>107</v>
      </c>
      <c r="B33" s="13">
        <f>SUM(B34:B35)</f>
        <v>15838708.960000001</v>
      </c>
      <c r="C33" s="19"/>
      <c r="D33" s="1"/>
    </row>
    <row r="34" spans="1:4">
      <c r="A34" s="24" t="s">
        <v>82</v>
      </c>
      <c r="B34" s="25">
        <v>14233928.25</v>
      </c>
      <c r="C34" s="19"/>
      <c r="D34" s="1"/>
    </row>
    <row r="35" spans="1:4">
      <c r="A35" s="24" t="s">
        <v>81</v>
      </c>
      <c r="B35" s="23">
        <v>1604780.71</v>
      </c>
      <c r="C35" s="19"/>
      <c r="D35" s="1"/>
    </row>
    <row r="36" spans="1:4">
      <c r="A36" s="22" t="s">
        <v>10</v>
      </c>
      <c r="B36" s="21">
        <f>SUM(B25,B27,B33)</f>
        <v>17778047.550000001</v>
      </c>
      <c r="C36" s="19"/>
      <c r="D36" s="1"/>
    </row>
    <row r="37" spans="1:4">
      <c r="A37" s="75"/>
      <c r="B37" s="74"/>
      <c r="C37" s="19"/>
      <c r="D37" s="1"/>
    </row>
    <row r="38" spans="1:4">
      <c r="A38" s="31" t="s">
        <v>80</v>
      </c>
      <c r="B38" s="31"/>
      <c r="C38" s="55"/>
      <c r="D38" s="1"/>
    </row>
    <row r="39" spans="1:4" s="73" customFormat="1">
      <c r="A39" s="64" t="s">
        <v>79</v>
      </c>
      <c r="B39" s="50">
        <f>SUM(B40)</f>
        <v>19430032.600000001</v>
      </c>
      <c r="C39" s="71"/>
    </row>
    <row r="40" spans="1:4">
      <c r="A40" s="24" t="s">
        <v>78</v>
      </c>
      <c r="B40" s="69">
        <v>19430032.600000001</v>
      </c>
      <c r="C40" s="19"/>
      <c r="D40" s="1"/>
    </row>
    <row r="41" spans="1:4" s="4" customFormat="1">
      <c r="A41" s="64" t="s">
        <v>77</v>
      </c>
      <c r="B41" s="50">
        <v>0</v>
      </c>
      <c r="C41" s="45"/>
    </row>
    <row r="42" spans="1:4" s="4" customFormat="1">
      <c r="A42" s="20" t="s">
        <v>76</v>
      </c>
      <c r="B42" s="50">
        <f>SUM(B43:B44)</f>
        <v>2148.5</v>
      </c>
      <c r="C42" s="45"/>
    </row>
    <row r="43" spans="1:4" s="4" customFormat="1">
      <c r="A43" s="24" t="s">
        <v>75</v>
      </c>
      <c r="B43" s="69">
        <v>1807.65</v>
      </c>
      <c r="C43" s="45"/>
    </row>
    <row r="44" spans="1:4">
      <c r="A44" s="24" t="s">
        <v>74</v>
      </c>
      <c r="B44" s="69">
        <v>340.85</v>
      </c>
      <c r="C44" s="19"/>
      <c r="D44" s="4"/>
    </row>
    <row r="45" spans="1:4" s="70" customFormat="1">
      <c r="A45" s="20" t="s">
        <v>73</v>
      </c>
      <c r="B45" s="72">
        <f>SUM(B46:B47)</f>
        <v>24249.89</v>
      </c>
      <c r="C45" s="71"/>
    </row>
    <row r="46" spans="1:4" s="3" customFormat="1">
      <c r="A46" s="24" t="s">
        <v>72</v>
      </c>
      <c r="B46" s="69">
        <v>22389.95</v>
      </c>
      <c r="C46" s="45"/>
    </row>
    <row r="47" spans="1:4">
      <c r="A47" s="24" t="s">
        <v>71</v>
      </c>
      <c r="B47" s="69">
        <v>1859.94</v>
      </c>
      <c r="C47" s="19"/>
      <c r="D47" s="4"/>
    </row>
    <row r="48" spans="1:4" s="3" customFormat="1">
      <c r="A48" s="20" t="s">
        <v>70</v>
      </c>
      <c r="B48" s="50">
        <f>SUM(B49:B52)</f>
        <v>922621.03</v>
      </c>
      <c r="C48" s="45"/>
    </row>
    <row r="49" spans="1:3" s="3" customFormat="1">
      <c r="A49" s="67" t="s">
        <v>69</v>
      </c>
      <c r="B49" s="66">
        <v>51923.48</v>
      </c>
      <c r="C49" s="45"/>
    </row>
    <row r="50" spans="1:3" s="3" customFormat="1">
      <c r="A50" s="68" t="s">
        <v>68</v>
      </c>
      <c r="B50" s="66">
        <v>868011.25</v>
      </c>
      <c r="C50" s="45"/>
    </row>
    <row r="51" spans="1:3" s="3" customFormat="1">
      <c r="A51" s="67" t="s">
        <v>67</v>
      </c>
      <c r="B51" s="66">
        <v>2686.3</v>
      </c>
      <c r="C51" s="45"/>
    </row>
    <row r="52" spans="1:3" s="3" customFormat="1">
      <c r="A52" s="67" t="s">
        <v>66</v>
      </c>
      <c r="B52" s="66">
        <v>0</v>
      </c>
      <c r="C52" s="45"/>
    </row>
    <row r="53" spans="1:3" s="3" customFormat="1">
      <c r="A53" s="63" t="s">
        <v>65</v>
      </c>
      <c r="B53" s="43">
        <f>SUM(B39,B41,B42,B45,B48)</f>
        <v>20379052.020000003</v>
      </c>
      <c r="C53" s="36"/>
    </row>
    <row r="54" spans="1:3" s="3" customFormat="1">
      <c r="A54" s="53"/>
      <c r="B54" s="37"/>
      <c r="C54" s="36"/>
    </row>
    <row r="55" spans="1:3" s="3" customFormat="1">
      <c r="A55" s="47" t="s">
        <v>64</v>
      </c>
      <c r="B55" s="65"/>
      <c r="C55" s="36"/>
    </row>
    <row r="56" spans="1:3" s="4" customFormat="1">
      <c r="A56" s="64" t="s">
        <v>63</v>
      </c>
      <c r="B56" s="50">
        <f>SUM(B57:B59)</f>
        <v>4813203.72</v>
      </c>
      <c r="C56" s="36"/>
    </row>
    <row r="57" spans="1:3" s="3" customFormat="1">
      <c r="A57" s="24" t="s">
        <v>62</v>
      </c>
      <c r="B57" s="44">
        <v>700372.55</v>
      </c>
      <c r="C57" s="36"/>
    </row>
    <row r="58" spans="1:3" s="3" customFormat="1">
      <c r="A58" s="24" t="s">
        <v>61</v>
      </c>
      <c r="B58" s="44">
        <v>4073853.3</v>
      </c>
      <c r="C58" s="36"/>
    </row>
    <row r="59" spans="1:3" s="3" customFormat="1">
      <c r="A59" s="24" t="s">
        <v>60</v>
      </c>
      <c r="B59" s="44">
        <v>38977.870000000003</v>
      </c>
      <c r="C59" s="36"/>
    </row>
    <row r="60" spans="1:3" s="3" customFormat="1">
      <c r="A60" s="63" t="s">
        <v>59</v>
      </c>
      <c r="B60" s="50">
        <f>SUM(B56)</f>
        <v>4813203.72</v>
      </c>
      <c r="C60" s="36"/>
    </row>
    <row r="61" spans="1:3" s="57" customFormat="1">
      <c r="A61" s="42"/>
      <c r="B61" s="59"/>
      <c r="C61" s="58"/>
    </row>
    <row r="62" spans="1:3" s="3" customFormat="1">
      <c r="A62" s="41" t="s">
        <v>58</v>
      </c>
      <c r="B62" s="40"/>
      <c r="C62" s="39"/>
    </row>
    <row r="63" spans="1:3" s="10" customFormat="1">
      <c r="A63" s="52" t="s">
        <v>57</v>
      </c>
      <c r="B63" s="62">
        <f>SUM(B64:B66)</f>
        <v>7798212.3700000001</v>
      </c>
      <c r="C63" s="61"/>
    </row>
    <row r="64" spans="1:3" s="3" customFormat="1">
      <c r="A64" s="24" t="s">
        <v>56</v>
      </c>
      <c r="B64" s="44">
        <v>201706.46</v>
      </c>
      <c r="C64" s="39"/>
    </row>
    <row r="65" spans="1:3" s="3" customFormat="1">
      <c r="A65" s="24" t="s">
        <v>55</v>
      </c>
      <c r="B65" s="44">
        <v>6300000</v>
      </c>
      <c r="C65" s="39"/>
    </row>
    <row r="66" spans="1:3" s="3" customFormat="1">
      <c r="A66" s="24" t="s">
        <v>54</v>
      </c>
      <c r="B66" s="44">
        <v>1296505.9099999999</v>
      </c>
      <c r="C66" s="39"/>
    </row>
    <row r="67" spans="1:3" s="3" customFormat="1">
      <c r="A67" s="47" t="s">
        <v>53</v>
      </c>
      <c r="B67" s="60">
        <f>B63</f>
        <v>7798212.3700000001</v>
      </c>
      <c r="C67" s="39"/>
    </row>
    <row r="68" spans="1:3" s="57" customFormat="1">
      <c r="A68" s="42"/>
      <c r="B68" s="59"/>
      <c r="C68" s="58"/>
    </row>
    <row r="69" spans="1:3" s="3" customFormat="1">
      <c r="A69" s="47" t="s">
        <v>52</v>
      </c>
      <c r="B69" s="56"/>
      <c r="C69" s="39"/>
    </row>
    <row r="70" spans="1:3" s="3" customFormat="1">
      <c r="A70" s="47" t="s">
        <v>51</v>
      </c>
      <c r="B70" s="47"/>
      <c r="C70" s="55"/>
    </row>
    <row r="71" spans="1:3" s="3" customFormat="1">
      <c r="A71" s="52" t="s">
        <v>50</v>
      </c>
      <c r="B71" s="54">
        <v>2770532.75</v>
      </c>
      <c r="C71" s="45"/>
    </row>
    <row r="72" spans="1:3" s="3" customFormat="1">
      <c r="A72" s="53" t="s">
        <v>49</v>
      </c>
      <c r="B72" s="50">
        <v>972889.56</v>
      </c>
      <c r="C72" s="45"/>
    </row>
    <row r="73" spans="1:3" s="3" customFormat="1">
      <c r="A73" s="53" t="s">
        <v>48</v>
      </c>
      <c r="B73" s="50">
        <v>941586.96</v>
      </c>
      <c r="C73" s="45"/>
    </row>
    <row r="74" spans="1:3" s="3" customFormat="1">
      <c r="A74" s="52" t="s">
        <v>47</v>
      </c>
      <c r="B74" s="50"/>
      <c r="C74" s="45"/>
    </row>
    <row r="75" spans="1:3" s="3" customFormat="1">
      <c r="A75" s="52" t="s">
        <v>46</v>
      </c>
      <c r="B75" s="50">
        <v>240506.58000000101</v>
      </c>
      <c r="C75" s="45"/>
    </row>
    <row r="76" spans="1:3" s="3" customFormat="1">
      <c r="A76" s="52" t="s">
        <v>45</v>
      </c>
      <c r="B76" s="50">
        <f>SUM(B77:B78)</f>
        <v>2034825.03</v>
      </c>
      <c r="C76" s="45"/>
    </row>
    <row r="77" spans="1:3" s="3" customFormat="1">
      <c r="A77" s="38" t="s">
        <v>44</v>
      </c>
      <c r="B77" s="44">
        <v>2034825.03</v>
      </c>
      <c r="C77" s="45"/>
    </row>
    <row r="78" spans="1:3" s="3" customFormat="1">
      <c r="A78" s="38" t="s">
        <v>43</v>
      </c>
      <c r="B78" s="44">
        <v>0</v>
      </c>
      <c r="C78" s="45"/>
    </row>
    <row r="79" spans="1:3" s="3" customFormat="1" ht="30">
      <c r="A79" s="52" t="s">
        <v>42</v>
      </c>
      <c r="B79" s="50">
        <v>0</v>
      </c>
      <c r="C79" s="45"/>
    </row>
    <row r="80" spans="1:3" s="3" customFormat="1">
      <c r="A80" s="51" t="s">
        <v>41</v>
      </c>
      <c r="B80" s="50">
        <f>SUM(B81:B88)</f>
        <v>271188.14999999997</v>
      </c>
      <c r="C80" s="45"/>
    </row>
    <row r="81" spans="1:3" s="3" customFormat="1">
      <c r="A81" s="46" t="s">
        <v>40</v>
      </c>
      <c r="B81" s="44">
        <v>118685.53</v>
      </c>
      <c r="C81" s="45"/>
    </row>
    <row r="82" spans="1:3" s="3" customFormat="1">
      <c r="A82" s="46" t="s">
        <v>39</v>
      </c>
      <c r="B82" s="44">
        <v>1080.58</v>
      </c>
      <c r="C82" s="45"/>
    </row>
    <row r="83" spans="1:3" s="3" customFormat="1">
      <c r="A83" s="46" t="s">
        <v>38</v>
      </c>
      <c r="B83" s="44">
        <v>0</v>
      </c>
      <c r="C83" s="45"/>
    </row>
    <row r="84" spans="1:3" s="3" customFormat="1">
      <c r="A84" s="46" t="s">
        <v>37</v>
      </c>
      <c r="B84" s="44">
        <v>52516.57</v>
      </c>
      <c r="C84" s="45"/>
    </row>
    <row r="85" spans="1:3" s="3" customFormat="1">
      <c r="A85" s="46" t="s">
        <v>36</v>
      </c>
      <c r="B85" s="44">
        <v>5219.3599999999997</v>
      </c>
      <c r="C85" s="45"/>
    </row>
    <row r="86" spans="1:3" s="3" customFormat="1">
      <c r="A86" s="46" t="s">
        <v>35</v>
      </c>
      <c r="B86" s="44">
        <v>89954.81</v>
      </c>
      <c r="C86" s="45"/>
    </row>
    <row r="87" spans="1:3" s="3" customFormat="1">
      <c r="A87" s="46" t="s">
        <v>34</v>
      </c>
      <c r="B87" s="44">
        <v>2686.3</v>
      </c>
      <c r="C87" s="45"/>
    </row>
    <row r="88" spans="1:3" s="3" customFormat="1">
      <c r="A88" s="46" t="s">
        <v>33</v>
      </c>
      <c r="B88" s="44">
        <v>1045</v>
      </c>
      <c r="C88" s="45"/>
    </row>
    <row r="89" spans="1:3" s="3" customFormat="1">
      <c r="A89" s="42" t="s">
        <v>32</v>
      </c>
      <c r="B89" s="49">
        <f>SUM(B71,B72,B73,B74,B75,B76,B79,B80)</f>
        <v>7231529.0300000012</v>
      </c>
      <c r="C89" s="45"/>
    </row>
    <row r="90" spans="1:3" s="3" customFormat="1">
      <c r="A90" s="42"/>
      <c r="B90" s="48"/>
      <c r="C90" s="45"/>
    </row>
    <row r="91" spans="1:3" s="3" customFormat="1">
      <c r="A91" s="47" t="s">
        <v>31</v>
      </c>
      <c r="B91" s="47"/>
      <c r="C91" s="36"/>
    </row>
    <row r="92" spans="1:3" s="3" customFormat="1">
      <c r="A92" s="46" t="s">
        <v>30</v>
      </c>
      <c r="B92" s="44">
        <v>0</v>
      </c>
      <c r="C92" s="45"/>
    </row>
    <row r="93" spans="1:3" s="4" customFormat="1">
      <c r="A93" s="38" t="s">
        <v>29</v>
      </c>
      <c r="B93" s="44">
        <v>0</v>
      </c>
      <c r="C93" s="36"/>
    </row>
    <row r="94" spans="1:3" s="4" customFormat="1">
      <c r="A94" s="38" t="s">
        <v>28</v>
      </c>
      <c r="B94" s="44">
        <v>0</v>
      </c>
      <c r="C94" s="36"/>
    </row>
    <row r="95" spans="1:3" s="4" customFormat="1">
      <c r="A95" s="38" t="s">
        <v>27</v>
      </c>
      <c r="B95" s="44">
        <v>0</v>
      </c>
      <c r="C95" s="36"/>
    </row>
    <row r="96" spans="1:3" s="3" customFormat="1">
      <c r="A96" s="42" t="s">
        <v>26</v>
      </c>
      <c r="B96" s="43">
        <f>B92+B93+B94+B95</f>
        <v>0</v>
      </c>
      <c r="C96" s="39"/>
    </row>
    <row r="97" spans="1:4" s="3" customFormat="1" ht="14.25" customHeight="1">
      <c r="A97" s="42" t="s">
        <v>25</v>
      </c>
      <c r="B97" s="43">
        <f>B89+B96</f>
        <v>7231529.0300000012</v>
      </c>
      <c r="C97" s="39"/>
    </row>
    <row r="98" spans="1:4" s="3" customFormat="1">
      <c r="A98" s="42"/>
      <c r="B98" s="37"/>
      <c r="C98" s="39"/>
    </row>
    <row r="99" spans="1:4" s="3" customFormat="1">
      <c r="A99" s="41" t="s">
        <v>24</v>
      </c>
      <c r="B99" s="40"/>
      <c r="C99" s="39"/>
    </row>
    <row r="100" spans="1:4" s="3" customFormat="1">
      <c r="A100" s="38" t="s">
        <v>23</v>
      </c>
      <c r="B100" s="37">
        <v>0</v>
      </c>
      <c r="C100" s="36"/>
    </row>
    <row r="101" spans="1:4" s="3" customFormat="1">
      <c r="A101" s="35" t="s">
        <v>22</v>
      </c>
      <c r="B101" s="34">
        <f>B100</f>
        <v>0</v>
      </c>
      <c r="C101" s="2"/>
    </row>
    <row r="102" spans="1:4" s="32" customFormat="1">
      <c r="A102" s="93"/>
      <c r="B102" s="93"/>
      <c r="C102" s="33"/>
    </row>
    <row r="103" spans="1:4" s="3" customFormat="1">
      <c r="A103" s="31" t="s">
        <v>21</v>
      </c>
      <c r="B103" s="30"/>
      <c r="C103" s="19"/>
    </row>
    <row r="104" spans="1:4">
      <c r="A104" s="26" t="s">
        <v>20</v>
      </c>
      <c r="B104" s="13">
        <f>SUM(B105)</f>
        <v>1179.3599999999999</v>
      </c>
      <c r="C104" s="19"/>
      <c r="D104" s="1"/>
    </row>
    <row r="105" spans="1:4">
      <c r="A105" s="24" t="s">
        <v>19</v>
      </c>
      <c r="B105" s="29">
        <v>1179.3599999999999</v>
      </c>
      <c r="C105" s="19"/>
      <c r="D105" s="1"/>
    </row>
    <row r="106" spans="1:4">
      <c r="A106" s="26" t="s">
        <v>108</v>
      </c>
      <c r="B106" s="13">
        <f>SUM(B107:B112)</f>
        <v>12835285.629999999</v>
      </c>
      <c r="C106" s="19"/>
      <c r="D106" s="1"/>
    </row>
    <row r="107" spans="1:4">
      <c r="A107" s="24" t="s">
        <v>18</v>
      </c>
      <c r="B107" s="28">
        <v>10141658.76</v>
      </c>
      <c r="C107" s="19"/>
      <c r="D107" s="1"/>
    </row>
    <row r="108" spans="1:4">
      <c r="A108" s="24" t="s">
        <v>17</v>
      </c>
      <c r="B108" s="23">
        <v>1114590.83</v>
      </c>
      <c r="C108" s="19"/>
      <c r="D108" s="1"/>
    </row>
    <row r="109" spans="1:4">
      <c r="A109" s="24" t="s">
        <v>16</v>
      </c>
      <c r="B109" s="23">
        <v>27036.61</v>
      </c>
      <c r="C109" s="19"/>
      <c r="D109" s="1"/>
    </row>
    <row r="110" spans="1:4">
      <c r="A110" s="24" t="s">
        <v>15</v>
      </c>
      <c r="B110" s="27">
        <v>1551955.53</v>
      </c>
      <c r="C110" s="19"/>
      <c r="D110" s="1"/>
    </row>
    <row r="111" spans="1:4">
      <c r="A111" s="24" t="s">
        <v>14</v>
      </c>
      <c r="B111" s="23">
        <v>47.8</v>
      </c>
      <c r="C111" s="19"/>
      <c r="D111" s="1"/>
    </row>
    <row r="112" spans="1:4">
      <c r="A112" s="24" t="s">
        <v>13</v>
      </c>
      <c r="B112" s="23">
        <v>-3.9</v>
      </c>
      <c r="C112" s="19"/>
      <c r="D112" s="1"/>
    </row>
    <row r="113" spans="1:4">
      <c r="A113" s="26" t="s">
        <v>109</v>
      </c>
      <c r="B113" s="13">
        <f>SUM(B114:B115)</f>
        <v>18089105.550000001</v>
      </c>
      <c r="C113" s="19"/>
      <c r="D113" s="1"/>
    </row>
    <row r="114" spans="1:4">
      <c r="A114" s="24" t="s">
        <v>12</v>
      </c>
      <c r="B114" s="25">
        <v>16482464.9</v>
      </c>
      <c r="C114" s="19"/>
      <c r="D114" s="1"/>
    </row>
    <row r="115" spans="1:4">
      <c r="A115" s="24" t="s">
        <v>11</v>
      </c>
      <c r="B115" s="23">
        <v>1606640.65</v>
      </c>
      <c r="C115" s="19"/>
      <c r="D115" s="1"/>
    </row>
    <row r="116" spans="1:4">
      <c r="A116" s="22" t="s">
        <v>105</v>
      </c>
      <c r="B116" s="21">
        <f>SUM(B104,B106,B113)</f>
        <v>30925570.539999999</v>
      </c>
      <c r="C116" s="19"/>
      <c r="D116" s="1"/>
    </row>
    <row r="117" spans="1:4" s="4" customFormat="1">
      <c r="A117" s="20" t="s">
        <v>9</v>
      </c>
      <c r="B117" s="13">
        <f>(B36+B53)-(B97+B101)</f>
        <v>30925570.540000007</v>
      </c>
      <c r="C117" s="19"/>
    </row>
    <row r="118" spans="1:4" s="3" customFormat="1">
      <c r="A118" s="18" t="s">
        <v>8</v>
      </c>
      <c r="B118" s="17"/>
      <c r="C118" s="15"/>
      <c r="D118" s="2"/>
    </row>
    <row r="119" spans="1:4" s="3" customFormat="1">
      <c r="A119" s="9" t="s">
        <v>7</v>
      </c>
      <c r="B119" s="16"/>
      <c r="C119" s="15"/>
      <c r="D119" s="2"/>
    </row>
    <row r="120" spans="1:4" s="10" customFormat="1">
      <c r="A120" s="14" t="s">
        <v>6</v>
      </c>
      <c r="B120" s="13">
        <v>3071864.82</v>
      </c>
      <c r="C120" s="12"/>
      <c r="D120" s="11"/>
    </row>
    <row r="121" spans="1:4" s="10" customFormat="1">
      <c r="A121" s="14" t="s">
        <v>5</v>
      </c>
      <c r="B121" s="13">
        <v>0</v>
      </c>
      <c r="C121" s="12"/>
      <c r="D121" s="11"/>
    </row>
    <row r="122" spans="1:4" s="10" customFormat="1">
      <c r="A122" s="14" t="s">
        <v>4</v>
      </c>
      <c r="B122" s="13">
        <v>0</v>
      </c>
      <c r="C122" s="12"/>
      <c r="D122" s="11"/>
    </row>
    <row r="123" spans="1:4" s="3" customFormat="1">
      <c r="A123" s="9" t="s">
        <v>3</v>
      </c>
      <c r="B123" s="8">
        <f>B120+B121+B122</f>
        <v>3071864.82</v>
      </c>
      <c r="C123" s="1"/>
      <c r="D123" s="2"/>
    </row>
    <row r="124" spans="1:4" s="3" customFormat="1">
      <c r="A124" s="94" t="s">
        <v>2</v>
      </c>
      <c r="B124" s="95"/>
      <c r="C124" s="1"/>
      <c r="D124" s="2"/>
    </row>
    <row r="125" spans="1:4" s="3" customFormat="1">
      <c r="A125" s="96"/>
      <c r="B125" s="97"/>
      <c r="C125" s="1"/>
      <c r="D125" s="2"/>
    </row>
    <row r="126" spans="1:4" s="3" customFormat="1">
      <c r="A126" s="98"/>
      <c r="B126" s="99"/>
      <c r="C126" s="1"/>
      <c r="D126" s="2"/>
    </row>
    <row r="127" spans="1:4" s="4" customFormat="1">
      <c r="A127" s="7"/>
      <c r="B127" s="7"/>
      <c r="C127" s="6"/>
      <c r="D127" s="5"/>
    </row>
    <row r="128" spans="1:4" s="4" customFormat="1">
      <c r="A128" s="7"/>
      <c r="B128" s="7"/>
      <c r="C128" s="6"/>
      <c r="D128" s="5"/>
    </row>
    <row r="129" spans="1:4" s="4" customFormat="1">
      <c r="A129" s="7"/>
      <c r="B129" s="7"/>
      <c r="C129" s="6"/>
      <c r="D129" s="5"/>
    </row>
    <row r="130" spans="1:4">
      <c r="A130" s="3" t="s">
        <v>1</v>
      </c>
      <c r="B130" s="3"/>
    </row>
    <row r="131" spans="1:4">
      <c r="A131" s="3"/>
      <c r="B131" s="3"/>
    </row>
    <row r="132" spans="1:4">
      <c r="A132" s="3" t="s">
        <v>0</v>
      </c>
      <c r="B132" s="3"/>
    </row>
    <row r="133" spans="1:4" s="3" customFormat="1">
      <c r="A133" s="1"/>
      <c r="B133" s="1"/>
      <c r="C133" s="1"/>
      <c r="D133" s="2"/>
    </row>
    <row r="136" spans="1:4">
      <c r="C136"/>
      <c r="D136" s="1"/>
    </row>
    <row r="157" spans="1:4">
      <c r="A157"/>
      <c r="D157" s="1"/>
    </row>
  </sheetData>
  <mergeCells count="9">
    <mergeCell ref="A22:B22"/>
    <mergeCell ref="A102:B102"/>
    <mergeCell ref="A124:B126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012021</vt:lpstr>
      <vt:lpstr>'012021'!Area_de_impressao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cp:lastPrinted>2022-10-04T16:44:28Z</cp:lastPrinted>
  <dcterms:created xsi:type="dcterms:W3CDTF">2022-09-30T20:11:27Z</dcterms:created>
  <dcterms:modified xsi:type="dcterms:W3CDTF">2022-10-04T16:44:58Z</dcterms:modified>
</cp:coreProperties>
</file>